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Sheet1!$A$1:$L$5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<sst xmlns="http://schemas.openxmlformats.org/spreadsheetml/2006/main" count="139" uniqueCount="123">
  <si>
    <t>附件</t>
  </si>
  <si>
    <t>2023年新蔡县栎城乡张庙村中药材种植项目（省派第一书记项目）资金分配情况公示表</t>
  </si>
  <si>
    <t>序号</t>
  </si>
  <si>
    <t>项目名称</t>
  </si>
  <si>
    <t>实施地点</t>
  </si>
  <si>
    <t>责任单位</t>
  </si>
  <si>
    <t>建设任务</t>
  </si>
  <si>
    <t>入库资金规模（万元）</t>
  </si>
  <si>
    <t>对接资金规模</t>
  </si>
  <si>
    <t>资金来源</t>
  </si>
  <si>
    <t>资金层级</t>
  </si>
  <si>
    <t>资金类别</t>
  </si>
  <si>
    <t>政府收支分类科目</t>
  </si>
  <si>
    <t>备注</t>
  </si>
  <si>
    <t>合计</t>
  </si>
  <si>
    <t>2023年新蔡县栎城乡张庙村中药材种植项目（省派第一书记项目）</t>
  </si>
  <si>
    <t>栎城乡张庙村</t>
  </si>
  <si>
    <t>栎城乡人民政府</t>
  </si>
  <si>
    <t>建设一座800平方、内部使用高度8米的钢结构厂房。</t>
  </si>
  <si>
    <t>豫财农综〔2022〕29号</t>
  </si>
  <si>
    <t>中央资金</t>
  </si>
  <si>
    <t>财政专项衔接资金</t>
  </si>
  <si>
    <t>新蔡县2019年高标准农田建设预付资金</t>
  </si>
  <si>
    <t>农村减去</t>
  </si>
  <si>
    <t>标段</t>
  </si>
  <si>
    <t>中标单位</t>
  </si>
  <si>
    <t>中标金额</t>
  </si>
  <si>
    <t>30%比例款</t>
  </si>
  <si>
    <t>河南恒森建筑工程有限公司</t>
  </si>
  <si>
    <t>100万元</t>
  </si>
  <si>
    <t>已送财政</t>
  </si>
  <si>
    <t>南阳润旺水利工程有限公司</t>
  </si>
  <si>
    <t>2274655.39元</t>
  </si>
  <si>
    <t>68万元</t>
  </si>
  <si>
    <t>许昌星和基建工程有限公司</t>
  </si>
  <si>
    <t>2013183.51元</t>
  </si>
  <si>
    <t>60万元</t>
  </si>
  <si>
    <t>河南盛联市政工程有限公司</t>
  </si>
  <si>
    <t>3750497.81元</t>
  </si>
  <si>
    <t>110万元</t>
  </si>
  <si>
    <t>河南金鹏管道有限公司</t>
  </si>
  <si>
    <t>4145766.00元</t>
  </si>
  <si>
    <t>124万元</t>
  </si>
  <si>
    <t>徐州立新灌排设备有限公司</t>
  </si>
  <si>
    <t>2370973.0元</t>
  </si>
  <si>
    <t>70万元</t>
  </si>
  <si>
    <t>徐州大有灌排设备有限公司</t>
  </si>
  <si>
    <t>2855221.88元</t>
  </si>
  <si>
    <t>85万元</t>
  </si>
  <si>
    <t>驻马店市恒通电力工程有限公司</t>
  </si>
  <si>
    <t>4164222.46元</t>
  </si>
  <si>
    <t>120万元</t>
  </si>
  <si>
    <t>已送</t>
  </si>
  <si>
    <t>河南康威电力装备有限公司</t>
  </si>
  <si>
    <t>4381181.13元</t>
  </si>
  <si>
    <t>130万元</t>
  </si>
  <si>
    <t>河南凯腾建筑工程有限公司</t>
  </si>
  <si>
    <t>3190023.37元  </t>
  </si>
  <si>
    <t>95万元</t>
  </si>
  <si>
    <t>3190023.37 </t>
  </si>
  <si>
    <t>河南省百通建设工程有限公司</t>
  </si>
  <si>
    <t>2689795.33元</t>
  </si>
  <si>
    <t>80万元</t>
  </si>
  <si>
    <t>河南同泰建设工程有限公司</t>
  </si>
  <si>
    <r>
      <rPr>
        <sz val="10.5"/>
        <color rgb="FF333333"/>
        <rFont val="宋体"/>
        <charset val="134"/>
      </rPr>
      <t>474976.12</t>
    </r>
    <r>
      <rPr>
        <sz val="10.5"/>
        <color rgb="FF333333"/>
        <rFont val="宋体"/>
        <charset val="134"/>
      </rPr>
      <t>元</t>
    </r>
  </si>
  <si>
    <t>14万元</t>
  </si>
  <si>
    <t>347500.56元</t>
  </si>
  <si>
    <t>10万元</t>
  </si>
  <si>
    <t>河南佳锦建设工程有限公司</t>
  </si>
  <si>
    <t>5427197.92元</t>
  </si>
  <si>
    <t>162万元</t>
  </si>
  <si>
    <t>河南碧鑫市政工程有限公司</t>
  </si>
  <si>
    <t>4377498.58元</t>
  </si>
  <si>
    <t>131万元</t>
  </si>
  <si>
    <t>河南新恒丰工程咨询有限公司</t>
  </si>
  <si>
    <t>999600.0元</t>
  </si>
  <si>
    <t>29万元</t>
  </si>
  <si>
    <t>河南昌昊建设工程有限公司</t>
  </si>
  <si>
    <t>2909001.49元</t>
  </si>
  <si>
    <t>87万元</t>
  </si>
  <si>
    <t>河南吉洪建筑工程有限公司</t>
  </si>
  <si>
    <t>3268143.41元</t>
  </si>
  <si>
    <t>98万元</t>
  </si>
  <si>
    <t>武汉中天远航建设工程有限公司</t>
  </si>
  <si>
    <t>2798869.8元</t>
  </si>
  <si>
    <t>83万元</t>
  </si>
  <si>
    <t>河南华源水利水电工程有限公司</t>
  </si>
  <si>
    <t>2567758.44元</t>
  </si>
  <si>
    <t>77万元</t>
  </si>
  <si>
    <t>河南惠洁管业有限公司</t>
  </si>
  <si>
    <t>5183461.5元</t>
  </si>
  <si>
    <t>155万元</t>
  </si>
  <si>
    <t>2760146.68元</t>
  </si>
  <si>
    <t>82万元</t>
  </si>
  <si>
    <t>漯河市四通泵业有限公司</t>
  </si>
  <si>
    <t>3230840.8元</t>
  </si>
  <si>
    <t>96万元</t>
  </si>
  <si>
    <t>河南恒联实业有限公司</t>
  </si>
  <si>
    <t>4735600.17元</t>
  </si>
  <si>
    <t>140万元</t>
  </si>
  <si>
    <t>河南军恒建设有限公司</t>
  </si>
  <si>
    <t>4757459.83元</t>
  </si>
  <si>
    <t>郑州市第二建筑工程有限责任公司</t>
  </si>
  <si>
    <t>5492980.85元</t>
  </si>
  <si>
    <t>164万元</t>
  </si>
  <si>
    <t>5289334.27元  </t>
  </si>
  <si>
    <t>158万元</t>
  </si>
  <si>
    <t>528.933427  </t>
  </si>
  <si>
    <t>河南水诚建设工程有限公司</t>
  </si>
  <si>
    <t>514758.91元</t>
  </si>
  <si>
    <t>15万元</t>
  </si>
  <si>
    <t>486495.84元   </t>
  </si>
  <si>
    <t>486495.84 </t>
  </si>
  <si>
    <t>河南荷惠建筑工程有限公司</t>
  </si>
  <si>
    <t>6645457.35元</t>
  </si>
  <si>
    <t>199万元</t>
  </si>
  <si>
    <t>工程量少0.122KM</t>
  </si>
  <si>
    <t>河南省康乐建设工程有限公司</t>
  </si>
  <si>
    <t>6644614.73元</t>
  </si>
  <si>
    <t>工程量多0.122KM</t>
  </si>
  <si>
    <t>中建山河建设管理集团有限公司   </t>
  </si>
  <si>
    <t>1172000.0元</t>
  </si>
  <si>
    <t>35万元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</si>
</sst>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00_ "/>
    <numFmt numFmtId="178" formatCode="&quot;￥&quot;#,##0.000000;&quot;￥&quot;\-#,##0.000000"/>
    <numFmt numFmtId="179" formatCode="0.00_ "/>
  </numFmts>
  <fonts count="36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.5"/>
      <color rgb="FF333333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178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0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13" fillId="0" borderId="1" xfId="5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zoomScale="85" zoomScaleNormal="85" workbookViewId="0">
      <selection activeCell="G10" sqref="G10"/>
    </sheetView>
  </sheetViews>
  <sheetFormatPr defaultColWidth="9" defaultRowHeight="13.5" outlineLevelRow="4"/>
  <cols>
    <col min="1" max="1" width="9" customWidth="1"/>
    <col min="2" max="2" width="28.9333333333333" customWidth="1"/>
    <col min="3" max="3" width="16.65" customWidth="1"/>
    <col min="4" max="4" width="17.3416666666667" customWidth="1"/>
    <col min="5" max="5" width="23.6666666666667" customWidth="1"/>
    <col min="6" max="7" width="15.75" style="12" customWidth="1"/>
    <col min="8" max="8" width="21.75" customWidth="1"/>
    <col min="9" max="10" width="17.35" customWidth="1"/>
    <col min="11" max="11" width="17.35" hidden="1" customWidth="1"/>
  </cols>
  <sheetData>
    <row r="1" ht="27" customHeight="1" spans="1:1">
      <c r="A1" t="s">
        <v>0</v>
      </c>
    </row>
    <row r="2" ht="48" customHeight="1" spans="1:12">
      <c r="A2" s="13" t="s">
        <v>1</v>
      </c>
      <c r="B2" s="13"/>
      <c r="C2" s="13"/>
      <c r="D2" s="13"/>
      <c r="E2" s="13"/>
      <c r="F2" s="14"/>
      <c r="G2" s="14"/>
      <c r="H2" s="13"/>
      <c r="I2" s="13"/>
      <c r="J2" s="13"/>
      <c r="K2" s="13"/>
      <c r="L2" s="13"/>
    </row>
    <row r="3" s="9" customFormat="1" ht="41" customHeight="1" spans="1:12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18" t="s">
        <v>10</v>
      </c>
      <c r="J3" s="18" t="s">
        <v>11</v>
      </c>
      <c r="K3" s="28" t="s">
        <v>12</v>
      </c>
      <c r="L3" s="18" t="s">
        <v>13</v>
      </c>
    </row>
    <row r="4" s="10" customFormat="1" ht="49" customHeight="1" spans="1:12">
      <c r="A4" s="19" t="s">
        <v>14</v>
      </c>
      <c r="B4" s="19"/>
      <c r="C4" s="19"/>
      <c r="D4" s="20"/>
      <c r="E4" s="21"/>
      <c r="F4" s="22">
        <f>SUM(F5:F5)</f>
        <v>50</v>
      </c>
      <c r="G4" s="22">
        <f>SUM(G5:G5)</f>
        <v>50</v>
      </c>
      <c r="H4" s="23"/>
      <c r="I4" s="23"/>
      <c r="J4" s="23"/>
      <c r="K4" s="23"/>
      <c r="L4" s="23"/>
    </row>
    <row r="5" s="11" customFormat="1" ht="151" customHeight="1" spans="1:12">
      <c r="A5" s="24">
        <v>1</v>
      </c>
      <c r="B5" s="25" t="s">
        <v>15</v>
      </c>
      <c r="C5" s="25" t="s">
        <v>16</v>
      </c>
      <c r="D5" s="25" t="s">
        <v>17</v>
      </c>
      <c r="E5" s="25" t="s">
        <v>18</v>
      </c>
      <c r="F5" s="26">
        <v>50</v>
      </c>
      <c r="G5" s="26">
        <v>50</v>
      </c>
      <c r="H5" s="27" t="s">
        <v>19</v>
      </c>
      <c r="I5" s="29" t="s">
        <v>20</v>
      </c>
      <c r="J5" s="27" t="s">
        <v>21</v>
      </c>
      <c r="K5" s="30">
        <v>2130504</v>
      </c>
      <c r="L5" s="24"/>
    </row>
  </sheetData>
  <mergeCells count="2">
    <mergeCell ref="A2:L2"/>
    <mergeCell ref="A4:C4"/>
  </mergeCells>
  <dataValidations count="2">
    <dataValidation type="list" allowBlank="1" showInputMessage="1" showErrorMessage="1" sqref="H5 J5">
      <formula1>INDIRECT($J5)</formula1>
    </dataValidation>
    <dataValidation type="list" allowBlank="1" showInputMessage="1" showErrorMessage="1" sqref="I5">
      <formula1>"中央资金,省级资金,市级资金,县级资金"</formula1>
    </dataValidation>
  </dataValidations>
  <pageMargins left="0.904861111111111" right="0.751388888888889" top="0.786805555555556" bottom="0.66875" header="0.354166666666667" footer="0.314583333333333"/>
  <pageSetup paperSize="9" scale="6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C4" sqref="C4"/>
    </sheetView>
  </sheetViews>
  <sheetFormatPr defaultColWidth="9" defaultRowHeight="13.5"/>
  <cols>
    <col min="2" max="2" width="17" customWidth="1"/>
    <col min="3" max="3" width="17.8833333333333" customWidth="1"/>
    <col min="6" max="6" width="19.6333333333333" customWidth="1"/>
    <col min="7" max="7" width="12.6333333333333"/>
    <col min="8" max="8" width="13.75"/>
    <col min="9" max="9" width="18" customWidth="1"/>
    <col min="12" max="12" width="12.6333333333333"/>
  </cols>
  <sheetData>
    <row r="1" ht="31.5" spans="1:8">
      <c r="A1" s="1" t="s">
        <v>22</v>
      </c>
      <c r="B1" s="2"/>
      <c r="C1" s="2"/>
      <c r="D1" s="2"/>
      <c r="H1" t="s">
        <v>23</v>
      </c>
    </row>
    <row r="2" spans="1:8">
      <c r="A2" s="3" t="s">
        <v>24</v>
      </c>
      <c r="B2" s="3" t="s">
        <v>25</v>
      </c>
      <c r="C2" s="3" t="s">
        <v>26</v>
      </c>
      <c r="D2" s="3" t="s">
        <v>27</v>
      </c>
      <c r="E2" s="3"/>
      <c r="F2" s="2"/>
      <c r="H2" s="4"/>
    </row>
    <row r="3" spans="1:8">
      <c r="A3" s="3">
        <v>1</v>
      </c>
      <c r="B3" s="5" t="s">
        <v>28</v>
      </c>
      <c r="C3" s="5">
        <v>338.37092</v>
      </c>
      <c r="D3" s="3" t="s">
        <v>29</v>
      </c>
      <c r="E3" s="3" t="s">
        <v>30</v>
      </c>
      <c r="F3" s="5">
        <v>338.37092</v>
      </c>
      <c r="G3" t="e">
        <f>Sheet1!#REF!+Sheet1!#REF!</f>
        <v>#REF!</v>
      </c>
      <c r="H3" s="4" t="e">
        <f>G3-F3</f>
        <v>#REF!</v>
      </c>
    </row>
    <row r="4" spans="1:8">
      <c r="A4" s="3">
        <v>2</v>
      </c>
      <c r="B4" s="5" t="s">
        <v>31</v>
      </c>
      <c r="C4" s="5" t="s">
        <v>32</v>
      </c>
      <c r="D4" s="3" t="s">
        <v>33</v>
      </c>
      <c r="E4" s="3" t="s">
        <v>30</v>
      </c>
      <c r="F4" s="5">
        <v>227.465539</v>
      </c>
      <c r="G4" t="e">
        <f>Sheet1!#REF!</f>
        <v>#REF!</v>
      </c>
      <c r="H4" s="4" t="e">
        <f>G4-227.465539</f>
        <v>#REF!</v>
      </c>
    </row>
    <row r="5" spans="1:8">
      <c r="A5" s="3">
        <v>3</v>
      </c>
      <c r="B5" s="5" t="s">
        <v>34</v>
      </c>
      <c r="C5" s="5" t="s">
        <v>35</v>
      </c>
      <c r="D5" s="3" t="s">
        <v>36</v>
      </c>
      <c r="E5" s="3"/>
      <c r="F5" s="5">
        <v>201.318351</v>
      </c>
      <c r="G5" t="e">
        <f>Sheet1!#REF!</f>
        <v>#REF!</v>
      </c>
      <c r="H5" s="4" t="e">
        <f t="shared" ref="H5:H11" si="0">G5-F5</f>
        <v>#REF!</v>
      </c>
    </row>
    <row r="6" spans="1:9">
      <c r="A6" s="3">
        <v>4</v>
      </c>
      <c r="B6" s="5" t="s">
        <v>37</v>
      </c>
      <c r="C6" s="5" t="s">
        <v>38</v>
      </c>
      <c r="D6" s="3" t="s">
        <v>39</v>
      </c>
      <c r="E6" s="3" t="s">
        <v>30</v>
      </c>
      <c r="F6" s="5">
        <v>375.049781</v>
      </c>
      <c r="G6" t="e">
        <f>Sheet1!#REF!</f>
        <v>#REF!</v>
      </c>
      <c r="H6" s="4" t="e">
        <f t="shared" si="0"/>
        <v>#REF!</v>
      </c>
      <c r="I6" t="e">
        <f>H6+H7+H9+H11+H13+H17</f>
        <v>#REF!</v>
      </c>
    </row>
    <row r="7" spans="1:8">
      <c r="A7" s="3">
        <v>5</v>
      </c>
      <c r="B7" s="5" t="s">
        <v>40</v>
      </c>
      <c r="C7" s="5" t="s">
        <v>41</v>
      </c>
      <c r="D7" s="3" t="s">
        <v>42</v>
      </c>
      <c r="E7" s="3"/>
      <c r="F7" s="5">
        <v>414.5766</v>
      </c>
      <c r="G7" t="e">
        <f>Sheet1!#REF!+Sheet1!#REF!+Sheet1!#REF!+Sheet1!#REF!+Sheet1!#REF!</f>
        <v>#REF!</v>
      </c>
      <c r="H7" s="4" t="e">
        <f t="shared" si="0"/>
        <v>#REF!</v>
      </c>
    </row>
    <row r="8" spans="1:8">
      <c r="A8" s="3">
        <v>6</v>
      </c>
      <c r="B8" s="5" t="s">
        <v>43</v>
      </c>
      <c r="C8" s="5" t="s">
        <v>44</v>
      </c>
      <c r="D8" s="3" t="s">
        <v>45</v>
      </c>
      <c r="E8" s="3"/>
      <c r="F8" s="5">
        <v>237.0973</v>
      </c>
      <c r="G8" t="e">
        <f>Sheet1!#REF!+Sheet1!#REF!</f>
        <v>#REF!</v>
      </c>
      <c r="H8" s="4" t="e">
        <f t="shared" si="0"/>
        <v>#REF!</v>
      </c>
    </row>
    <row r="9" spans="1:8">
      <c r="A9" s="3">
        <v>7</v>
      </c>
      <c r="B9" s="5" t="s">
        <v>46</v>
      </c>
      <c r="C9" s="5" t="s">
        <v>47</v>
      </c>
      <c r="D9" s="3" t="s">
        <v>48</v>
      </c>
      <c r="E9" s="3"/>
      <c r="F9" s="5">
        <v>285.522188</v>
      </c>
      <c r="G9" t="e">
        <f>Sheet1!#REF!+Sheet1!#REF!+Sheet1!#REF!</f>
        <v>#REF!</v>
      </c>
      <c r="H9" s="4" t="e">
        <f t="shared" si="0"/>
        <v>#REF!</v>
      </c>
    </row>
    <row r="10" spans="1:8">
      <c r="A10" s="3">
        <v>8</v>
      </c>
      <c r="B10" s="5" t="s">
        <v>49</v>
      </c>
      <c r="C10" s="3" t="s">
        <v>50</v>
      </c>
      <c r="D10" s="3" t="s">
        <v>51</v>
      </c>
      <c r="E10" s="3" t="s">
        <v>52</v>
      </c>
      <c r="F10" s="3">
        <v>416.422246</v>
      </c>
      <c r="G10" t="e">
        <f>Sheet1!#REF!+Sheet1!#REF!+Sheet1!#REF!</f>
        <v>#REF!</v>
      </c>
      <c r="H10" s="4" t="e">
        <f t="shared" si="0"/>
        <v>#REF!</v>
      </c>
    </row>
    <row r="11" spans="1:8">
      <c r="A11" s="3">
        <v>9</v>
      </c>
      <c r="B11" s="5" t="s">
        <v>53</v>
      </c>
      <c r="C11" s="5" t="s">
        <v>54</v>
      </c>
      <c r="D11" s="3" t="s">
        <v>55</v>
      </c>
      <c r="E11" s="3"/>
      <c r="F11" s="5">
        <v>438.118113</v>
      </c>
      <c r="G11" t="e">
        <f>Sheet1!#REF!+Sheet1!#REF!</f>
        <v>#REF!</v>
      </c>
      <c r="H11" s="4" t="e">
        <f t="shared" si="0"/>
        <v>#REF!</v>
      </c>
    </row>
    <row r="12" spans="1:8">
      <c r="A12" s="3">
        <v>10</v>
      </c>
      <c r="B12" s="5" t="s">
        <v>56</v>
      </c>
      <c r="C12" s="5" t="s">
        <v>57</v>
      </c>
      <c r="D12" s="3" t="s">
        <v>58</v>
      </c>
      <c r="E12" s="3" t="s">
        <v>30</v>
      </c>
      <c r="F12" s="5" t="s">
        <v>59</v>
      </c>
      <c r="G12" t="e">
        <f>Sheet1!#REF!+Sheet1!#REF!</f>
        <v>#REF!</v>
      </c>
      <c r="H12" s="4" t="e">
        <f>G12-319.002337</f>
        <v>#REF!</v>
      </c>
    </row>
    <row r="13" spans="1:8">
      <c r="A13" s="3">
        <v>11</v>
      </c>
      <c r="B13" s="5" t="s">
        <v>60</v>
      </c>
      <c r="C13" s="5" t="s">
        <v>61</v>
      </c>
      <c r="D13" s="3" t="s">
        <v>62</v>
      </c>
      <c r="E13" s="3" t="s">
        <v>52</v>
      </c>
      <c r="F13" s="5">
        <v>268.979533</v>
      </c>
      <c r="G13" t="e">
        <f>Sheet1!#REF!+Sheet1!#REF!+Sheet1!#REF!</f>
        <v>#REF!</v>
      </c>
      <c r="H13" s="4" t="e">
        <f>G13-F13</f>
        <v>#REF!</v>
      </c>
    </row>
    <row r="14" spans="1:8">
      <c r="A14" s="3">
        <v>12</v>
      </c>
      <c r="B14" s="5" t="s">
        <v>63</v>
      </c>
      <c r="C14" s="5" t="s">
        <v>64</v>
      </c>
      <c r="D14" s="3" t="s">
        <v>65</v>
      </c>
      <c r="E14" s="3" t="s">
        <v>52</v>
      </c>
      <c r="F14" s="5">
        <v>47.497612</v>
      </c>
      <c r="H14" s="4"/>
    </row>
    <row r="15" spans="1:8">
      <c r="A15" s="3">
        <v>13</v>
      </c>
      <c r="B15" s="5" t="s">
        <v>63</v>
      </c>
      <c r="C15" s="5" t="s">
        <v>66</v>
      </c>
      <c r="D15" s="3" t="s">
        <v>67</v>
      </c>
      <c r="E15" s="3" t="s">
        <v>52</v>
      </c>
      <c r="F15" s="5">
        <v>34.750056</v>
      </c>
      <c r="H15" s="4"/>
    </row>
    <row r="16" spans="1:8">
      <c r="A16" s="3">
        <v>14</v>
      </c>
      <c r="B16" s="5" t="s">
        <v>68</v>
      </c>
      <c r="C16" s="5" t="s">
        <v>69</v>
      </c>
      <c r="D16" s="3" t="s">
        <v>70</v>
      </c>
      <c r="E16" s="3"/>
      <c r="F16" s="5">
        <v>542.719792</v>
      </c>
      <c r="G16" t="e">
        <f>Sheet1!#REF!+Sheet1!#REF!+Sheet1!#REF!</f>
        <v>#REF!</v>
      </c>
      <c r="H16" s="4" t="e">
        <f>G16-F16</f>
        <v>#REF!</v>
      </c>
    </row>
    <row r="17" spans="1:8">
      <c r="A17" s="3">
        <v>15</v>
      </c>
      <c r="B17" s="5" t="s">
        <v>71</v>
      </c>
      <c r="C17" s="5" t="s">
        <v>72</v>
      </c>
      <c r="D17" s="3" t="s">
        <v>73</v>
      </c>
      <c r="E17" s="3" t="s">
        <v>30</v>
      </c>
      <c r="F17" s="5">
        <v>437.749858</v>
      </c>
      <c r="G17" t="e">
        <f>Sheet1!#REF!+Sheet1!#REF!</f>
        <v>#REF!</v>
      </c>
      <c r="H17" s="4" t="e">
        <f>G17-F17</f>
        <v>#REF!</v>
      </c>
    </row>
    <row r="18" spans="1:8">
      <c r="A18" s="3">
        <v>17</v>
      </c>
      <c r="B18" s="5" t="s">
        <v>74</v>
      </c>
      <c r="C18" s="5" t="s">
        <v>75</v>
      </c>
      <c r="D18" s="3" t="s">
        <v>76</v>
      </c>
      <c r="E18" s="3"/>
      <c r="F18" s="5">
        <v>99.96</v>
      </c>
      <c r="H18" s="4"/>
    </row>
    <row r="19" spans="1:8">
      <c r="A19" s="3">
        <v>18</v>
      </c>
      <c r="B19" s="5" t="s">
        <v>77</v>
      </c>
      <c r="C19" s="5" t="s">
        <v>78</v>
      </c>
      <c r="D19" s="3" t="s">
        <v>79</v>
      </c>
      <c r="E19" s="3"/>
      <c r="F19" s="5">
        <v>290.900149</v>
      </c>
      <c r="G19" t="e">
        <f>Sheet1!#REF!+Sheet1!#REF!</f>
        <v>#REF!</v>
      </c>
      <c r="H19" t="e">
        <f t="shared" ref="H19:H28" si="1">G19-F19</f>
        <v>#REF!</v>
      </c>
    </row>
    <row r="20" spans="1:8">
      <c r="A20" s="3">
        <v>19</v>
      </c>
      <c r="B20" s="5" t="s">
        <v>80</v>
      </c>
      <c r="C20" s="5" t="s">
        <v>81</v>
      </c>
      <c r="D20" s="3" t="s">
        <v>82</v>
      </c>
      <c r="E20" s="3"/>
      <c r="F20" s="5">
        <v>326.814341</v>
      </c>
      <c r="G20" t="e">
        <f>Sheet1!#REF!+Sheet1!#REF!+Sheet1!#REF!</f>
        <v>#REF!</v>
      </c>
      <c r="H20" s="4" t="e">
        <f t="shared" si="1"/>
        <v>#REF!</v>
      </c>
    </row>
    <row r="21" spans="1:8">
      <c r="A21" s="3">
        <v>20</v>
      </c>
      <c r="B21" s="5" t="s">
        <v>83</v>
      </c>
      <c r="C21" s="5" t="s">
        <v>84</v>
      </c>
      <c r="D21" s="3" t="s">
        <v>85</v>
      </c>
      <c r="E21" s="3"/>
      <c r="F21" s="5">
        <v>279.88698</v>
      </c>
      <c r="G21" t="e">
        <f>Sheet1!#REF!+Sheet1!#REF!+Sheet1!#REF!+Sheet1!#REF!+Sheet1!#REF!+Sheet1!#REF!</f>
        <v>#REF!</v>
      </c>
      <c r="H21" t="e">
        <f t="shared" si="1"/>
        <v>#REF!</v>
      </c>
    </row>
    <row r="22" spans="1:8">
      <c r="A22" s="3">
        <v>21</v>
      </c>
      <c r="B22" s="5" t="s">
        <v>86</v>
      </c>
      <c r="C22" s="5" t="s">
        <v>87</v>
      </c>
      <c r="D22" s="3" t="s">
        <v>88</v>
      </c>
      <c r="E22" s="3"/>
      <c r="F22" s="5">
        <v>256.775844</v>
      </c>
      <c r="G22" t="e">
        <f>Sheet1!#REF!+Sheet1!#REF!+Sheet1!#REF!+Sheet1!#REF!+Sheet1!#REF!+Sheet1!#REF!</f>
        <v>#REF!</v>
      </c>
      <c r="H22" t="e">
        <f t="shared" si="1"/>
        <v>#REF!</v>
      </c>
    </row>
    <row r="23" spans="1:8">
      <c r="A23" s="3">
        <v>22</v>
      </c>
      <c r="B23" s="5" t="s">
        <v>89</v>
      </c>
      <c r="C23" s="5" t="s">
        <v>90</v>
      </c>
      <c r="D23" s="3" t="s">
        <v>91</v>
      </c>
      <c r="E23" s="3"/>
      <c r="F23" s="5">
        <v>518.34615</v>
      </c>
      <c r="G23" t="e">
        <f>Sheet1!#REF!+Sheet1!#REF!+Sheet1!#REF!+Sheet1!#REF!+Sheet1!#REF!+Sheet1!#REF!+Sheet1!#REF!+Sheet1!#REF!+Sheet1!#REF!+Sheet1!#REF!+Sheet1!#REF!+Sheet1!#REF!+Sheet1!#REF!+Sheet1!#REF!+Sheet1!#REF!+Sheet1!#REF!+Sheet1!#REF!</f>
        <v>#REF!</v>
      </c>
      <c r="H23">
        <v>0</v>
      </c>
    </row>
    <row r="24" spans="1:8">
      <c r="A24" s="3">
        <v>23</v>
      </c>
      <c r="B24" s="5" t="s">
        <v>46</v>
      </c>
      <c r="C24" s="5" t="s">
        <v>92</v>
      </c>
      <c r="D24" s="3" t="s">
        <v>93</v>
      </c>
      <c r="E24" s="3"/>
      <c r="F24" s="5">
        <v>276.014668</v>
      </c>
      <c r="G24" t="e">
        <f>Sheet1!#REF!+Sheet1!#REF!+Sheet1!#REF!+Sheet1!#REF!</f>
        <v>#REF!</v>
      </c>
      <c r="H24" t="e">
        <f t="shared" si="1"/>
        <v>#REF!</v>
      </c>
    </row>
    <row r="25" spans="1:8">
      <c r="A25" s="3">
        <v>24</v>
      </c>
      <c r="B25" s="5" t="s">
        <v>94</v>
      </c>
      <c r="C25" s="5" t="s">
        <v>95</v>
      </c>
      <c r="D25" s="3" t="s">
        <v>96</v>
      </c>
      <c r="E25" s="3"/>
      <c r="F25" s="5">
        <v>323.08408</v>
      </c>
      <c r="G25" t="e">
        <f>Sheet1!#REF!+Sheet1!#REF!+Sheet1!#REF!+Sheet1!#REF!+Sheet1!#REF!+Sheet1!#REF!+Sheet1!#REF!+Sheet1!#REF!+Sheet1!#REF!+Sheet1!#REF!+Sheet1!#REF!+Sheet1!#REF!+Sheet1!#REF!</f>
        <v>#REF!</v>
      </c>
      <c r="H25" t="e">
        <f t="shared" si="1"/>
        <v>#REF!</v>
      </c>
    </row>
    <row r="26" spans="1:8">
      <c r="A26" s="3">
        <v>25</v>
      </c>
      <c r="B26" s="5" t="s">
        <v>97</v>
      </c>
      <c r="C26" s="5" t="s">
        <v>98</v>
      </c>
      <c r="D26" s="3" t="s">
        <v>99</v>
      </c>
      <c r="E26" s="3"/>
      <c r="F26" s="5">
        <v>473.560017</v>
      </c>
      <c r="G26" t="e">
        <f>Sheet1!#REF!+Sheet1!#REF!+Sheet1!#REF!+Sheet1!#REF!+Sheet1!#REF!</f>
        <v>#REF!</v>
      </c>
      <c r="H26" s="4" t="e">
        <f t="shared" si="1"/>
        <v>#REF!</v>
      </c>
    </row>
    <row r="27" spans="1:8">
      <c r="A27" s="3">
        <v>26</v>
      </c>
      <c r="B27" s="5" t="s">
        <v>100</v>
      </c>
      <c r="C27" s="5" t="s">
        <v>101</v>
      </c>
      <c r="D27" s="3" t="s">
        <v>99</v>
      </c>
      <c r="E27" s="3"/>
      <c r="F27" s="5">
        <v>475.745983</v>
      </c>
      <c r="G27" t="e">
        <f>Sheet1!#REF!+Sheet1!#REF!+Sheet1!#REF!+Sheet1!#REF!+Sheet1!#REF!+Sheet1!#REF!+Sheet1!#REF!+Sheet1!#REF!+Sheet1!#REF!+Sheet1!#REF!+Sheet1!#REF!+Sheet1!#REF!</f>
        <v>#REF!</v>
      </c>
      <c r="H27" s="6" t="e">
        <f t="shared" si="1"/>
        <v>#REF!</v>
      </c>
    </row>
    <row r="28" spans="1:8">
      <c r="A28" s="3">
        <v>27</v>
      </c>
      <c r="B28" s="5" t="s">
        <v>102</v>
      </c>
      <c r="C28" s="5" t="s">
        <v>103</v>
      </c>
      <c r="D28" s="3" t="s">
        <v>104</v>
      </c>
      <c r="E28" s="3"/>
      <c r="F28" s="5">
        <v>549.298085</v>
      </c>
      <c r="G28" t="e">
        <f>Sheet1!#REF!+Sheet1!#REF!+Sheet1!#REF!+Sheet1!#REF!+Sheet1!#REF!+Sheet1!#REF!</f>
        <v>#REF!</v>
      </c>
      <c r="H28" t="e">
        <f t="shared" si="1"/>
        <v>#REF!</v>
      </c>
    </row>
    <row r="29" spans="1:8">
      <c r="A29" s="3">
        <v>28</v>
      </c>
      <c r="B29" s="5" t="s">
        <v>77</v>
      </c>
      <c r="C29" s="5" t="s">
        <v>105</v>
      </c>
      <c r="D29" s="3" t="s">
        <v>106</v>
      </c>
      <c r="E29" s="3" t="s">
        <v>52</v>
      </c>
      <c r="F29" s="7" t="s">
        <v>107</v>
      </c>
      <c r="G29" t="e">
        <f>Sheet1!#REF!+Sheet1!#REF!+Sheet1!#REF!+Sheet1!#REF!+Sheet1!#REF!+Sheet1!#REF!+Sheet1!#REF!+Sheet1!#REF!+Sheet1!#REF!+Sheet1!#REF!+Sheet1!#REF!</f>
        <v>#REF!</v>
      </c>
      <c r="H29" t="e">
        <f>G29-528.933427</f>
        <v>#REF!</v>
      </c>
    </row>
    <row r="30" spans="1:6">
      <c r="A30" s="3">
        <v>29</v>
      </c>
      <c r="B30" s="5" t="s">
        <v>108</v>
      </c>
      <c r="C30" s="3" t="s">
        <v>109</v>
      </c>
      <c r="D30" s="3" t="s">
        <v>110</v>
      </c>
      <c r="E30" s="3"/>
      <c r="F30" s="3">
        <v>514.75891</v>
      </c>
    </row>
    <row r="31" spans="1:6">
      <c r="A31" s="3">
        <v>30</v>
      </c>
      <c r="B31" s="5" t="s">
        <v>108</v>
      </c>
      <c r="C31" s="5" t="s">
        <v>111</v>
      </c>
      <c r="D31" s="3" t="s">
        <v>65</v>
      </c>
      <c r="E31" s="3"/>
      <c r="F31" s="5" t="s">
        <v>112</v>
      </c>
    </row>
    <row r="32" spans="1:9">
      <c r="A32" s="3">
        <v>31</v>
      </c>
      <c r="B32" s="5" t="s">
        <v>113</v>
      </c>
      <c r="C32" s="5" t="s">
        <v>114</v>
      </c>
      <c r="D32" s="3" t="s">
        <v>115</v>
      </c>
      <c r="E32" s="3" t="s">
        <v>30</v>
      </c>
      <c r="F32" s="5">
        <v>664.545735</v>
      </c>
      <c r="G32" t="e">
        <f>Sheet1!#REF!+Sheet1!#REF!+Sheet1!#REF!+Sheet1!#REF!+Sheet1!#REF!+Sheet1!#REF!</f>
        <v>#REF!</v>
      </c>
      <c r="H32" t="e">
        <f>G32-F32</f>
        <v>#REF!</v>
      </c>
      <c r="I32" t="s">
        <v>116</v>
      </c>
    </row>
    <row r="33" spans="1:9">
      <c r="A33" s="8">
        <v>32</v>
      </c>
      <c r="B33" s="5" t="s">
        <v>117</v>
      </c>
      <c r="C33" s="5" t="s">
        <v>118</v>
      </c>
      <c r="D33" s="8" t="s">
        <v>115</v>
      </c>
      <c r="E33" s="3"/>
      <c r="F33" s="5">
        <v>664.461473</v>
      </c>
      <c r="G33" t="e">
        <f>Sheet1!#REF!+Sheet1!#REF!+Sheet1!#REF!+Sheet1!#REF!+Sheet1!#REF!+Sheet1!#REF!+Sheet1!#REF!+Sheet1!#REF!+Sheet1!#REF!</f>
        <v>#REF!</v>
      </c>
      <c r="H33" t="e">
        <f>G33-F33</f>
        <v>#REF!</v>
      </c>
      <c r="I33" t="s">
        <v>119</v>
      </c>
    </row>
    <row r="34" spans="1:6">
      <c r="A34" s="3">
        <v>34</v>
      </c>
      <c r="B34" s="5" t="s">
        <v>120</v>
      </c>
      <c r="C34" s="5" t="s">
        <v>121</v>
      </c>
      <c r="D34" s="3" t="s">
        <v>122</v>
      </c>
      <c r="E34" s="3"/>
      <c r="F34" s="5">
        <v>117.2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2020-04-01T03:46:00Z</dcterms:created>
  <dcterms:modified xsi:type="dcterms:W3CDTF">2023-11-17T00:09:35Z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2052-11.1.0.15319</vt:lpwstr>
  </property>
  <property fmtid="{D5CDD505-2E9C-101B-9397-08002B2CF9AE}" pid="3" name="ICV">
    <vt:lpwstr>F2D0F2BDFB7F46CFA96B0A2D448FAD2B</vt:lpwstr>
  </property>
  <property fmtid="{D5CDD505-2E9C-101B-9397-08002B2CF9AE}" pid="4" name="commondata">
    <vt:lpwstr>eyJoZGlkIjoiMGI5MGE2Njc5ODA5ZGU5YTY1MDQ0MjliZDZmNDdmZjAifQ==</vt:lpwstr>
  </property>
</Properties>
</file>